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9840"/>
  </bookViews>
  <sheets>
    <sheet name="1035_60ebb25bbc2d2 (2)" sheetId="2" r:id="rId1"/>
  </sheets>
  <calcPr calcId="124519"/>
</workbook>
</file>

<file path=xl/calcChain.xml><?xml version="1.0" encoding="utf-8"?>
<calcChain xmlns="http://schemas.openxmlformats.org/spreadsheetml/2006/main">
  <c r="Y7" i="2"/>
  <c r="T7"/>
  <c r="S7"/>
  <c r="R7"/>
  <c r="Q7"/>
  <c r="P7"/>
  <c r="O7"/>
  <c r="N7"/>
  <c r="M7"/>
  <c r="L7"/>
  <c r="K7"/>
  <c r="J7"/>
  <c r="I7"/>
  <c r="H7"/>
  <c r="G7"/>
  <c r="F7"/>
  <c r="E7"/>
  <c r="D7"/>
  <c r="C7"/>
  <c r="B7"/>
  <c r="A7"/>
  <c r="Y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6"/>
  <c r="Y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5"/>
  <c r="Y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Y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3"/>
</calcChain>
</file>

<file path=xl/sharedStrings.xml><?xml version="1.0" encoding="utf-8"?>
<sst xmlns="http://schemas.openxmlformats.org/spreadsheetml/2006/main" count="29" uniqueCount="29">
  <si>
    <t>户籍所在地</t>
  </si>
  <si>
    <t>政治面貌</t>
  </si>
  <si>
    <t>民族</t>
  </si>
  <si>
    <t>毕业时间</t>
  </si>
  <si>
    <t>学位</t>
  </si>
  <si>
    <t>毕业院校</t>
  </si>
  <si>
    <t>所学专业</t>
  </si>
  <si>
    <t>学历</t>
  </si>
  <si>
    <t>是否全日制</t>
  </si>
  <si>
    <t>现工作单位</t>
  </si>
  <si>
    <t>参加工作时间</t>
  </si>
  <si>
    <t>联系地址</t>
  </si>
  <si>
    <t>邮政编码</t>
  </si>
  <si>
    <t>固定电话</t>
  </si>
  <si>
    <t>移动电话</t>
  </si>
  <si>
    <t>英语水平</t>
  </si>
  <si>
    <t>招商相关工作年限</t>
  </si>
  <si>
    <t>家庭成员</t>
  </si>
  <si>
    <t>学习及工作简历（从高中填起）</t>
  </si>
  <si>
    <t>其他信息</t>
  </si>
  <si>
    <t>准考证号</t>
  </si>
  <si>
    <t>适岗评价成绩</t>
  </si>
  <si>
    <t>英语专业能力测试成绩</t>
  </si>
  <si>
    <t>面试成绩</t>
  </si>
  <si>
    <t>总成绩</t>
  </si>
  <si>
    <t>排名</t>
  </si>
  <si>
    <t>是否进入体检</t>
  </si>
  <si>
    <t>是</t>
  </si>
  <si>
    <t>如皋经济技术开发区招商经理招聘总成绩及进入体检人员名单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</si>
</sst>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"/>
  <sheetViews>
    <sheetView tabSelected="1" topLeftCell="U1" workbookViewId="0">
      <selection activeCell="AB5" sqref="AB5"/>
    </sheetView>
  </sheetViews>
  <sheetFormatPr defaultColWidth="9" defaultRowHeight="15" customHeight="1"/>
  <cols>
    <col min="1" max="1" width="29.875" hidden="1" customWidth="1"/>
    <col min="2" max="20" width="9" hidden="1" customWidth="1"/>
    <col min="21" max="21" width="15" customWidth="1"/>
    <col min="22" max="22" width="13.75" style="1" customWidth="1"/>
    <col min="23" max="23" width="13.625" style="1" customWidth="1"/>
    <col min="24" max="24" width="9.375" style="1" customWidth="1"/>
    <col min="25" max="25" width="19.5" style="1" customWidth="1"/>
    <col min="26" max="26" width="10.125" customWidth="1"/>
    <col min="27" max="27" width="23.125" customWidth="1"/>
  </cols>
  <sheetData>
    <row r="1" spans="1:27" ht="59.25" customHeight="1">
      <c r="A1" s="7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  <c r="W1" s="8"/>
      <c r="X1" s="8"/>
      <c r="Y1" s="8"/>
      <c r="Z1" s="7"/>
      <c r="AA1" s="7"/>
    </row>
    <row r="2" spans="1:27" ht="54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3" t="s">
        <v>21</v>
      </c>
      <c r="W2" s="4" t="s">
        <v>22</v>
      </c>
      <c r="X2" s="5" t="s">
        <v>23</v>
      </c>
      <c r="Y2" s="5" t="s">
        <v>24</v>
      </c>
      <c r="Z2" s="6" t="s">
        <v>25</v>
      </c>
      <c r="AA2" s="6" t="s">
        <v>26</v>
      </c>
    </row>
    <row r="3" spans="1:27" ht="39.950000000000003" customHeight="1">
      <c r="A3" s="2" t="str">
        <f>"江苏如皋"</f>
        <v>江苏如皋</v>
      </c>
      <c r="B3" s="2" t="str">
        <f>"中共党员"</f>
        <v>中共党员</v>
      </c>
      <c r="C3" s="2" t="str">
        <f>"汉"</f>
        <v>汉</v>
      </c>
      <c r="D3" s="2" t="str">
        <f>"2014.06"</f>
        <v>2014.06</v>
      </c>
      <c r="E3" s="2" t="str">
        <f>"学士"</f>
        <v>学士</v>
      </c>
      <c r="F3" s="2" t="str">
        <f>"南京审计学院"</f>
        <v>南京审计学院</v>
      </c>
      <c r="G3" s="2" t="str">
        <f>"英语"</f>
        <v>英语</v>
      </c>
      <c r="H3" s="2" t="str">
        <f>"本科"</f>
        <v>本科</v>
      </c>
      <c r="I3" s="2" t="str">
        <f>"是"</f>
        <v>是</v>
      </c>
      <c r="J3" s="2" t="str">
        <f>"江苏国泰汉帛实业发展有限公司"</f>
        <v>江苏国泰汉帛实业发展有限公司</v>
      </c>
      <c r="K3" s="2" t="str">
        <f>"2014.07"</f>
        <v>2014.07</v>
      </c>
      <c r="L3" s="2" t="str">
        <f>"江苏省如皋市如城镇健康东村609幢503室"</f>
        <v>江苏省如皋市如城镇健康东村609幢503室</v>
      </c>
      <c r="M3" s="2" t="str">
        <f>"226500"</f>
        <v>226500</v>
      </c>
      <c r="N3" s="2" t="str">
        <f>"无"</f>
        <v>无</v>
      </c>
      <c r="O3" s="2" t="str">
        <f>"15062519155"</f>
        <v>15062519155</v>
      </c>
      <c r="P3" s="2" t="str">
        <f>"专业八级"</f>
        <v>专业八级</v>
      </c>
      <c r="Q3" s="2" t="str">
        <f>"2年"</f>
        <v>2年</v>
      </c>
      <c r="R3" s="2" t="str">
        <f>"丈夫|孙柯|台达电子企业管理（上海）有限公司 电子工程师|||||||||"</f>
        <v>丈夫|孙柯|台达电子企业管理（上海）有限公司 电子工程师|||||||||</v>
      </c>
      <c r="S3" s="2" t="str">
        <f>"2007.09-2010.06 如皋市第一中学 学生
2010.09-2014.06 南京审计学院英语专业 学生
2014.07至今 江苏国泰汉帛实业发展有限公司 科长助理"</f>
        <v>2007.09-2010.06 如皋市第一中学 学生
2010.09-2014.06 南京审计学院英语专业 学生
2014.07至今 江苏国泰汉帛实业发展有限公司 科长助理</v>
      </c>
      <c r="T3" s="2" t="str">
        <f>"有事业心，吃苦耐劳，有责任心"</f>
        <v>有事业心，吃苦耐劳，有责任心</v>
      </c>
      <c r="U3" s="2">
        <v>2021071304</v>
      </c>
      <c r="V3" s="3">
        <v>74.599999999999994</v>
      </c>
      <c r="W3" s="3">
        <v>70.33</v>
      </c>
      <c r="X3" s="5">
        <v>71.2</v>
      </c>
      <c r="Y3" s="5">
        <f>V3*0.2+W3*0.4+X3*0.4</f>
        <v>71.532000000000011</v>
      </c>
      <c r="Z3" s="6">
        <v>1</v>
      </c>
      <c r="AA3" s="6" t="s">
        <v>27</v>
      </c>
    </row>
    <row r="4" spans="1:27" ht="39.950000000000003" customHeight="1">
      <c r="A4" s="2" t="str">
        <f>"江苏通州"</f>
        <v>江苏通州</v>
      </c>
      <c r="B4" s="2" t="str">
        <f>"群众"</f>
        <v>群众</v>
      </c>
      <c r="C4" s="2" t="str">
        <f>"汉"</f>
        <v>汉</v>
      </c>
      <c r="D4" s="2" t="str">
        <f>"2009.6"</f>
        <v>2009.6</v>
      </c>
      <c r="E4" s="2" t="str">
        <f>"学士"</f>
        <v>学士</v>
      </c>
      <c r="F4" s="2" t="str">
        <f>"南通大学"</f>
        <v>南通大学</v>
      </c>
      <c r="G4" s="2" t="str">
        <f>"英语(外贸英语)"</f>
        <v>英语(外贸英语)</v>
      </c>
      <c r="H4" s="2" t="str">
        <f>"本科"</f>
        <v>本科</v>
      </c>
      <c r="I4" s="2" t="str">
        <f>"是"</f>
        <v>是</v>
      </c>
      <c r="J4" s="2" t="str">
        <f>"无"</f>
        <v>无</v>
      </c>
      <c r="K4" s="2" t="str">
        <f>"2009.7"</f>
        <v>2009.7</v>
      </c>
      <c r="L4" s="2" t="str">
        <f>"江苏省南通市崇川区工农北路60号"</f>
        <v>江苏省南通市崇川区工农北路60号</v>
      </c>
      <c r="M4" s="2" t="str">
        <f>"226000"</f>
        <v>226000</v>
      </c>
      <c r="N4" s="2" t="str">
        <f>"0513-86271656"</f>
        <v>0513-86271656</v>
      </c>
      <c r="O4" s="2" t="str">
        <f>"13814626961"</f>
        <v>13814626961</v>
      </c>
      <c r="P4" s="2" t="str">
        <f>"英语专业八级、大学英语六级500分以上"</f>
        <v>英语专业八级、大学英语六级500分以上</v>
      </c>
      <c r="Q4" s="2" t="str">
        <f>"3"</f>
        <v>3</v>
      </c>
      <c r="R4" s="2" t="str">
        <f>"父亲|陈建杰|退休|母亲|徐霞|退休|配偶|徐冯宇|上海西门子（项目经理）|||"</f>
        <v>父亲|陈建杰|退休|母亲|徐霞|退休|配偶|徐冯宇|上海西门子（项目经理）|||</v>
      </c>
      <c r="S4" s="2" t="str">
        <f>"2002.09-2005.06 通州二爻高中
2005.09-2009.06 南通大学英语专业 学生
2009.07-2014.03 南通三九焊接机器制造有限公司
2014.04-2021.03 马可迅（南通）车轮制造有限公司"</f>
        <v>2002.09-2005.06 通州二爻高中
2005.09-2009.06 南通大学英语专业 学生
2009.07-2014.03 南通三九焊接机器制造有限公司
2014.04-2021.03 马可迅（南通）车轮制造有限公司</v>
      </c>
      <c r="T4" s="2" t="str">
        <f>"12年工作经验（5年国企+7年外企）"</f>
        <v>12年工作经验（5年国企+7年外企）</v>
      </c>
      <c r="U4" s="2">
        <v>2021071303</v>
      </c>
      <c r="V4" s="3">
        <v>70</v>
      </c>
      <c r="W4" s="3">
        <v>59.33</v>
      </c>
      <c r="X4" s="5">
        <v>0</v>
      </c>
      <c r="Y4" s="5">
        <f>V4*0.2+W4*0.4+X4*0.4</f>
        <v>37.731999999999999</v>
      </c>
      <c r="Z4" s="6">
        <v>2</v>
      </c>
      <c r="AA4" s="6"/>
    </row>
    <row r="5" spans="1:27" ht="39.950000000000003" customHeight="1">
      <c r="A5" s="2" t="str">
        <f>"河北辛集"</f>
        <v>河北辛集</v>
      </c>
      <c r="B5" s="2" t="str">
        <f>"群众"</f>
        <v>群众</v>
      </c>
      <c r="C5" s="2" t="str">
        <f>"汉"</f>
        <v>汉</v>
      </c>
      <c r="D5" s="2" t="str">
        <f>"2016.12"</f>
        <v>2016.12</v>
      </c>
      <c r="E5" s="2" t="str">
        <f>"硕士"</f>
        <v>硕士</v>
      </c>
      <c r="F5" s="2" t="str">
        <f>"澳洲莫纳什大学"</f>
        <v>澳洲莫纳什大学</v>
      </c>
      <c r="G5" s="2" t="str">
        <f>"专业会计"</f>
        <v>专业会计</v>
      </c>
      <c r="H5" s="2" t="str">
        <f>"硕士研究生"</f>
        <v>硕士研究生</v>
      </c>
      <c r="I5" s="2" t="str">
        <f>"是"</f>
        <v>是</v>
      </c>
      <c r="J5" s="2" t="str">
        <f>"如皋市安定小学"</f>
        <v>如皋市安定小学</v>
      </c>
      <c r="K5" s="2" t="str">
        <f>"2018.01"</f>
        <v>2018.01</v>
      </c>
      <c r="L5" s="2" t="str">
        <f>"江苏省如皋市城北街道镇南社区20组南通高鹏宠物用品有限公司"</f>
        <v>江苏省如皋市城北街道镇南社区20组南通高鹏宠物用品有限公司</v>
      </c>
      <c r="M5" s="2" t="str">
        <f>"226500"</f>
        <v>226500</v>
      </c>
      <c r="N5" s="2" t="str">
        <f>"15833947134"</f>
        <v>15833947134</v>
      </c>
      <c r="O5" s="2" t="str">
        <f>"18131161543"</f>
        <v>18131161543</v>
      </c>
      <c r="P5" s="2" t="str">
        <f>"英语系国家留学背景，雅思6.0"</f>
        <v>英语系国家留学背景，雅思6.0</v>
      </c>
      <c r="Q5" s="2" t="str">
        <f>"2年"</f>
        <v>2年</v>
      </c>
      <c r="R5" s="2" t="str">
        <f>"丈夫|殷鹏|南通高鹏宠物用品有限公司|||||||||"</f>
        <v>丈夫|殷鹏|南通高鹏宠物用品有限公司|||||||||</v>
      </c>
      <c r="S5" s="2" t="str">
        <f>"2007.09-2010.07 河北省辛集市第一中学 学生
2010.09-2014.07  北京化工大学北方学院   英语专业  学生
2014.10-2016.12  澳洲莫纳什大学    专业会计  学生
2018.01-2018.09  南京新东方教育培训机构    英语教师
2020.04-至今     如皋市安定小学     英语教师"</f>
        <v>2007.09-2010.07 河北省辛集市第一中学 学生
2010.09-2014.07  北京化工大学北方学院   英语专业  学生
2014.10-2016.12  澳洲莫纳什大学    专业会计  学生
2018.01-2018.09  南京新东方教育培训机构    英语教师
2020.04-至今     如皋市安定小学     英语教师</v>
      </c>
      <c r="T5" s="2" t="str">
        <f>"本人具有英语系国家留学背景，曾在世界500强新东方教育机构担任英语教师职位"</f>
        <v>本人具有英语系国家留学背景，曾在世界500强新东方教育机构担任英语教师职位</v>
      </c>
      <c r="U5" s="2">
        <v>2021071302</v>
      </c>
      <c r="V5" s="3">
        <v>70</v>
      </c>
      <c r="W5" s="3">
        <v>42.33</v>
      </c>
      <c r="X5" s="5">
        <v>0</v>
      </c>
      <c r="Y5" s="5">
        <f>V5*0.2+W5*0.4+X5*0.4</f>
        <v>30.931999999999999</v>
      </c>
      <c r="Z5" s="6">
        <v>3</v>
      </c>
      <c r="AA5" s="6"/>
    </row>
    <row r="6" spans="1:27" ht="39.950000000000003" customHeight="1">
      <c r="A6" s="2" t="str">
        <f>"江苏如东"</f>
        <v>江苏如东</v>
      </c>
      <c r="B6" s="2" t="str">
        <f>"共青团员"</f>
        <v>共青团员</v>
      </c>
      <c r="C6" s="2" t="str">
        <f>"汉"</f>
        <v>汉</v>
      </c>
      <c r="D6" s="2" t="str">
        <f>"2015.09"</f>
        <v>2015.09</v>
      </c>
      <c r="E6" s="2" t="str">
        <f>"学士"</f>
        <v>学士</v>
      </c>
      <c r="F6" s="2" t="str">
        <f>"西北农林科技大学"</f>
        <v>西北农林科技大学</v>
      </c>
      <c r="G6" s="2" t="str">
        <f>"电气工程及其自动化"</f>
        <v>电气工程及其自动化</v>
      </c>
      <c r="H6" s="2" t="str">
        <f>"本科"</f>
        <v>本科</v>
      </c>
      <c r="I6" s="2" t="str">
        <f>"是"</f>
        <v>是</v>
      </c>
      <c r="J6" s="2" t="str">
        <f>"西门子能源（中国）有限公司"</f>
        <v>西门子能源（中国）有限公司</v>
      </c>
      <c r="K6" s="2" t="str">
        <f>"2015.09"</f>
        <v>2015.09</v>
      </c>
      <c r="L6" s="2" t="str">
        <f>"上海市天宁路299号"</f>
        <v>上海市天宁路299号</v>
      </c>
      <c r="M6" s="2" t="str">
        <f>"200245"</f>
        <v>200245</v>
      </c>
      <c r="N6" s="2" t="str">
        <f>"021-2408-5601"</f>
        <v>021-2408-5601</v>
      </c>
      <c r="O6" s="2" t="str">
        <f>"18721876629"</f>
        <v>18721876629</v>
      </c>
      <c r="P6" s="2" t="str">
        <f>"大学英语六级500分以上"</f>
        <v>大学英语六级500分以上</v>
      </c>
      <c r="Q6" s="2" t="str">
        <f>"3年"</f>
        <v>3年</v>
      </c>
      <c r="R6" s="2" t="str">
        <f>"夫妻|陈晓燕|无|||||||||"</f>
        <v>夫妻|陈晓燕|无|||||||||</v>
      </c>
      <c r="S6" s="2" t="str">
        <f>"2008.09-2011.09 江苏省如东高级中学 学生
2011.09-2015.09 西北农林科技大学 电气工程及其自动化专业 学生
2015.09-2016.08 ABB（中国）有限公司 销售培训生
2016.09-2018.09 东部战区陆军第七十二集团军某部 历任战士，副班长
2018.10至今 西门子能源（中国）历任项目经理，业务发展专员
"</f>
        <v xml:space="preserve">2008.09-2011.09 江苏省如东高级中学 学生
2011.09-2015.09 西北农林科技大学 电气工程及其自动化专业 学生
2015.09-2016.08 ABB（中国）有限公司 销售培训生
2016.09-2018.09 东部战区陆军第七十二集团军某部 历任战士，副班长
2018.10至今 西门子能源（中国）历任项目经理，业务发展专员
</v>
      </c>
      <c r="T6" s="2" t="str">
        <f>"1.英语流利，可作为第一语言用于商务谈判
2.具备一定的业务拓展能力和经验
3.身心健康，可以适应经常性出差
4.具备优秀的团队协作能力，作为项目经理带领项目团队成功交付7个项目，项目金额累积超3亿元人民币
5.职业生涯的两份工作均为世界500强企业"</f>
        <v>1.英语流利，可作为第一语言用于商务谈判
2.具备一定的业务拓展能力和经验
3.身心健康，可以适应经常性出差
4.具备优秀的团队协作能力，作为项目经理带领项目团队成功交付7个项目，项目金额累积超3亿元人民币
5.职业生涯的两份工作均为世界500强企业</v>
      </c>
      <c r="U6" s="2">
        <v>2021071301</v>
      </c>
      <c r="V6" s="3">
        <v>85</v>
      </c>
      <c r="W6" s="3">
        <v>0</v>
      </c>
      <c r="X6" s="5">
        <v>0</v>
      </c>
      <c r="Y6" s="5">
        <f>V6*0.2+W6*0.4+X6*0.4</f>
        <v>17</v>
      </c>
      <c r="Z6" s="6">
        <v>4</v>
      </c>
      <c r="AA6" s="6"/>
    </row>
    <row r="7" spans="1:27" ht="39.950000000000003" customHeight="1">
      <c r="A7" s="2" t="str">
        <f>"江苏如皋"</f>
        <v>江苏如皋</v>
      </c>
      <c r="B7" s="2" t="str">
        <f>"共青团员"</f>
        <v>共青团员</v>
      </c>
      <c r="C7" s="2" t="str">
        <f>"汉"</f>
        <v>汉</v>
      </c>
      <c r="D7" s="2" t="str">
        <f>"2018.9"</f>
        <v>2018.9</v>
      </c>
      <c r="E7" s="2" t="str">
        <f t="shared" ref="E7" si="0">"学士"</f>
        <v>学士</v>
      </c>
      <c r="F7" s="2" t="str">
        <f>"盐城工学院"</f>
        <v>盐城工学院</v>
      </c>
      <c r="G7" s="2" t="str">
        <f>"英语"</f>
        <v>英语</v>
      </c>
      <c r="H7" s="2" t="str">
        <f t="shared" ref="H7" si="1">"本科"</f>
        <v>本科</v>
      </c>
      <c r="I7" s="2" t="str">
        <f>"是"</f>
        <v>是</v>
      </c>
      <c r="J7" s="2" t="str">
        <f>"无"</f>
        <v>无</v>
      </c>
      <c r="K7" s="2" t="str">
        <f>"2018.10"</f>
        <v>2018.10</v>
      </c>
      <c r="L7" s="2" t="str">
        <f>"江苏省南通市如皋如意花苑"</f>
        <v>江苏省南通市如皋如意花苑</v>
      </c>
      <c r="M7" s="2" t="str">
        <f>"226500"</f>
        <v>226500</v>
      </c>
      <c r="N7" s="2" t="str">
        <f>"18550101778"</f>
        <v>18550101778</v>
      </c>
      <c r="O7" s="2" t="str">
        <f>"18550101778"</f>
        <v>18550101778</v>
      </c>
      <c r="P7" s="2" t="str">
        <f>"专业八级"</f>
        <v>专业八级</v>
      </c>
      <c r="Q7" s="2" t="str">
        <f>"2"</f>
        <v>2</v>
      </c>
      <c r="R7" s="2" t="str">
        <f>"母|朱长兰|职工|||||||||"</f>
        <v>母|朱长兰|职工|||||||||</v>
      </c>
      <c r="S7" s="2" t="str">
        <f>"2011.09-2014.06 如皋市第一中学 学生
2014.09-2018.06 盐城工学院 学生
2018.07-2020.8 苏州苏威商贸有限公司 外贸经理"</f>
        <v>2011.09-2014.06 如皋市第一中学 学生
2014.09-2018.06 盐城工学院 学生
2018.07-2020.8 苏州苏威商贸有限公司 外贸经理</v>
      </c>
      <c r="T7" s="2" t="str">
        <f>"英语专业八级
业务能力强
学习能力强
口语交流无障碍"</f>
        <v>英语专业八级
业务能力强
学习能力强
口语交流无障碍</v>
      </c>
      <c r="U7" s="2">
        <v>2021071305</v>
      </c>
      <c r="V7" s="3">
        <v>70</v>
      </c>
      <c r="W7" s="3">
        <v>0</v>
      </c>
      <c r="X7" s="5">
        <v>0</v>
      </c>
      <c r="Y7" s="5">
        <f>V7*0.2+W7*0.4+X7*0.4</f>
        <v>14</v>
      </c>
      <c r="Z7" s="6">
        <v>5</v>
      </c>
      <c r="AA7" s="6"/>
    </row>
  </sheetData>
  <mergeCells count="1">
    <mergeCell ref="A1:AA1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1035_60ebb25bbc2d2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2021-07-19T01:24:11Z</cp:lastPrinted>
  <dcterms:created xsi:type="dcterms:W3CDTF">2021-07-12T03:09:00Z</dcterms:created>
  <dcterms:modified xsi:type="dcterms:W3CDTF">2021-07-19T01:24:13Z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FE7AD09D6183441F9691E9BBC39BC9BF</vt:lpwstr>
  </property>
  <property fmtid="{D5CDD505-2E9C-101B-9397-08002B2CF9AE}" pid="3" name="KSOProductBuildVer">
    <vt:lpwstr>2052-11.1.0.10578</vt:lpwstr>
  </property>
</Properties>
</file>